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trick.kuiper\Desktop\ma103\"/>
    </mc:Choice>
  </mc:AlternateContent>
  <xr:revisionPtr revIDLastSave="0" documentId="8_{69B88F07-2E57-49D7-BBB4-CAEE7174ABED}" xr6:coauthVersionLast="47" xr6:coauthVersionMax="47" xr10:uidLastSave="{00000000-0000-0000-0000-000000000000}"/>
  <bookViews>
    <workbookView xWindow="-120" yWindow="-120" windowWidth="29040" windowHeight="15720" xr2:uid="{5AEF47F5-4957-4F76-8D76-A9C52BEE2E0C}"/>
  </bookViews>
  <sheets>
    <sheet name="1990_sedan_depreciation_with_sa" sheetId="1" r:id="rId1"/>
  </sheets>
  <definedNames>
    <definedName name="solver_adj" localSheetId="0" hidden="1">'1990_sedan_depreciation_with_sa'!$L$3:$L$5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'1990_sedan_depreciation_with_sa'!$L$8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G39" i="1"/>
  <c r="M8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" i="1"/>
  <c r="D4" i="1"/>
  <c r="E4" i="1" s="1"/>
  <c r="F4" i="1" s="1"/>
  <c r="D5" i="1"/>
  <c r="E5" i="1" s="1"/>
  <c r="F5" i="1" s="1"/>
  <c r="D6" i="1"/>
  <c r="E6" i="1" s="1"/>
  <c r="F6" i="1" s="1"/>
  <c r="D7" i="1"/>
  <c r="E7" i="1" s="1"/>
  <c r="F7" i="1" s="1"/>
  <c r="D8" i="1"/>
  <c r="E8" i="1" s="1"/>
  <c r="F8" i="1" s="1"/>
  <c r="D9" i="1"/>
  <c r="E9" i="1" s="1"/>
  <c r="F9" i="1" s="1"/>
  <c r="D10" i="1"/>
  <c r="E10" i="1" s="1"/>
  <c r="F10" i="1" s="1"/>
  <c r="D11" i="1"/>
  <c r="E11" i="1" s="1"/>
  <c r="F11" i="1" s="1"/>
  <c r="D12" i="1"/>
  <c r="E12" i="1" s="1"/>
  <c r="F12" i="1" s="1"/>
  <c r="D13" i="1"/>
  <c r="E13" i="1" s="1"/>
  <c r="F13" i="1" s="1"/>
  <c r="D14" i="1"/>
  <c r="E14" i="1" s="1"/>
  <c r="F14" i="1" s="1"/>
  <c r="D15" i="1"/>
  <c r="E15" i="1" s="1"/>
  <c r="F15" i="1" s="1"/>
  <c r="D16" i="1"/>
  <c r="E16" i="1" s="1"/>
  <c r="F16" i="1" s="1"/>
  <c r="D17" i="1"/>
  <c r="E17" i="1" s="1"/>
  <c r="F17" i="1" s="1"/>
  <c r="D18" i="1"/>
  <c r="E18" i="1" s="1"/>
  <c r="F18" i="1" s="1"/>
  <c r="D19" i="1"/>
  <c r="E19" i="1" s="1"/>
  <c r="F19" i="1" s="1"/>
  <c r="D20" i="1"/>
  <c r="E20" i="1" s="1"/>
  <c r="F20" i="1" s="1"/>
  <c r="D21" i="1"/>
  <c r="E21" i="1" s="1"/>
  <c r="F21" i="1" s="1"/>
  <c r="D22" i="1"/>
  <c r="E22" i="1" s="1"/>
  <c r="F22" i="1" s="1"/>
  <c r="D23" i="1"/>
  <c r="E23" i="1" s="1"/>
  <c r="F23" i="1" s="1"/>
  <c r="D24" i="1"/>
  <c r="E24" i="1" s="1"/>
  <c r="F24" i="1" s="1"/>
  <c r="D25" i="1"/>
  <c r="E25" i="1" s="1"/>
  <c r="F25" i="1" s="1"/>
  <c r="D26" i="1"/>
  <c r="E26" i="1" s="1"/>
  <c r="F26" i="1" s="1"/>
  <c r="D27" i="1"/>
  <c r="E27" i="1" s="1"/>
  <c r="F27" i="1" s="1"/>
  <c r="D28" i="1"/>
  <c r="E28" i="1" s="1"/>
  <c r="F28" i="1" s="1"/>
  <c r="D29" i="1"/>
  <c r="E29" i="1" s="1"/>
  <c r="F29" i="1" s="1"/>
  <c r="D30" i="1"/>
  <c r="E30" i="1" s="1"/>
  <c r="F30" i="1" s="1"/>
  <c r="D31" i="1"/>
  <c r="E31" i="1" s="1"/>
  <c r="F31" i="1" s="1"/>
  <c r="D32" i="1"/>
  <c r="E32" i="1" s="1"/>
  <c r="F32" i="1" s="1"/>
  <c r="D33" i="1"/>
  <c r="E33" i="1" s="1"/>
  <c r="F33" i="1" s="1"/>
  <c r="D34" i="1"/>
  <c r="E34" i="1" s="1"/>
  <c r="F34" i="1" s="1"/>
  <c r="D35" i="1"/>
  <c r="E35" i="1" s="1"/>
  <c r="F35" i="1" s="1"/>
  <c r="D36" i="1"/>
  <c r="E36" i="1" s="1"/>
  <c r="F36" i="1" s="1"/>
  <c r="D37" i="1"/>
  <c r="E37" i="1" s="1"/>
  <c r="F37" i="1" s="1"/>
  <c r="D38" i="1"/>
  <c r="E38" i="1" s="1"/>
  <c r="F38" i="1" s="1"/>
  <c r="D3" i="1"/>
  <c r="E3" i="1" s="1"/>
  <c r="F3" i="1" s="1"/>
  <c r="L8" i="1" l="1"/>
</calcChain>
</file>

<file path=xl/sharedStrings.xml><?xml version="1.0" encoding="utf-8"?>
<sst xmlns="http://schemas.openxmlformats.org/spreadsheetml/2006/main" count="19" uniqueCount="16">
  <si>
    <t>calendar_year</t>
  </si>
  <si>
    <t>age_years</t>
  </si>
  <si>
    <t>resale_value_usd</t>
  </si>
  <si>
    <t>y_hat</t>
  </si>
  <si>
    <t>Error</t>
  </si>
  <si>
    <t>Square E</t>
  </si>
  <si>
    <t>Raw Data</t>
  </si>
  <si>
    <t>Using Solver</t>
  </si>
  <si>
    <t>Excel Trendline</t>
  </si>
  <si>
    <t>a</t>
  </si>
  <si>
    <t>b</t>
  </si>
  <si>
    <t>d</t>
  </si>
  <si>
    <t>Solver Parameters</t>
  </si>
  <si>
    <t>SSE</t>
  </si>
  <si>
    <t>Solver</t>
  </si>
  <si>
    <t>Excel Trend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</si>
</sst>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3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/>
    <xf numFmtId="0" fontId="16" fillId="0" borderId="0" xfId="0" applyFont="1"/>
    <xf numFmtId="0" fontId="16" fillId="0" borderId="10" xfId="0" applyFont="1" applyBorder="1"/>
    <xf numFmtId="0" fontId="0" fillId="0" borderId="11" xfId="0" applyBorder="1"/>
    <xf numFmtId="0" fontId="18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5.3531058617672794E-2"/>
                  <c:y val="-0.7572656022163896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'1990_sedan_depreciation_with_sa'!$B$3:$B$38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</c:numCache>
            </c:numRef>
          </c:xVal>
          <c:yVal>
            <c:numRef>
              <c:f>'1990_sedan_depreciation_with_sa'!$C$3:$C$38</c:f>
              <c:numCache>
                <c:formatCode>General</c:formatCode>
                <c:ptCount val="36"/>
                <c:pt idx="0">
                  <c:v>18501.330000000002</c:v>
                </c:pt>
                <c:pt idx="1">
                  <c:v>16140.41</c:v>
                </c:pt>
                <c:pt idx="2">
                  <c:v>13461.2</c:v>
                </c:pt>
                <c:pt idx="3">
                  <c:v>11255.53</c:v>
                </c:pt>
                <c:pt idx="4">
                  <c:v>10087.16</c:v>
                </c:pt>
                <c:pt idx="5">
                  <c:v>8593.5</c:v>
                </c:pt>
                <c:pt idx="6">
                  <c:v>8094.88</c:v>
                </c:pt>
                <c:pt idx="7">
                  <c:v>7745.34</c:v>
                </c:pt>
                <c:pt idx="8">
                  <c:v>6314.12</c:v>
                </c:pt>
                <c:pt idx="9">
                  <c:v>5696.63</c:v>
                </c:pt>
                <c:pt idx="10">
                  <c:v>5549.15</c:v>
                </c:pt>
                <c:pt idx="11">
                  <c:v>5092.42</c:v>
                </c:pt>
                <c:pt idx="12">
                  <c:v>4683.09</c:v>
                </c:pt>
                <c:pt idx="13">
                  <c:v>4158.8</c:v>
                </c:pt>
                <c:pt idx="14">
                  <c:v>4134.9799999999996</c:v>
                </c:pt>
                <c:pt idx="15">
                  <c:v>4091.15</c:v>
                </c:pt>
                <c:pt idx="16">
                  <c:v>3521.24</c:v>
                </c:pt>
                <c:pt idx="17">
                  <c:v>3566.06</c:v>
                </c:pt>
                <c:pt idx="18">
                  <c:v>3194.7</c:v>
                </c:pt>
                <c:pt idx="19">
                  <c:v>3221.37</c:v>
                </c:pt>
                <c:pt idx="20">
                  <c:v>3055.66</c:v>
                </c:pt>
                <c:pt idx="21">
                  <c:v>3270.09</c:v>
                </c:pt>
                <c:pt idx="22">
                  <c:v>3047.4</c:v>
                </c:pt>
                <c:pt idx="23">
                  <c:v>3257.53</c:v>
                </c:pt>
                <c:pt idx="24">
                  <c:v>3202.27</c:v>
                </c:pt>
                <c:pt idx="25">
                  <c:v>3117.3</c:v>
                </c:pt>
                <c:pt idx="26">
                  <c:v>2726.06</c:v>
                </c:pt>
                <c:pt idx="27">
                  <c:v>3017.18</c:v>
                </c:pt>
                <c:pt idx="28">
                  <c:v>3076.53</c:v>
                </c:pt>
                <c:pt idx="29">
                  <c:v>3087.23</c:v>
                </c:pt>
                <c:pt idx="30">
                  <c:v>2823.06</c:v>
                </c:pt>
                <c:pt idx="31">
                  <c:v>2975.02</c:v>
                </c:pt>
                <c:pt idx="32">
                  <c:v>2890.77</c:v>
                </c:pt>
                <c:pt idx="33">
                  <c:v>2910.17</c:v>
                </c:pt>
                <c:pt idx="34">
                  <c:v>3188.36</c:v>
                </c:pt>
                <c:pt idx="35">
                  <c:v>2900.57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07-4AFA-91DE-7D68613D7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0537776"/>
        <c:axId val="2050535376"/>
      </c:scatterChart>
      <c:scatterChart>
        <c:scatterStyle val="smoothMarker"/>
        <c:varyColors val="0"/>
        <c:ser>
          <c:idx val="1"/>
          <c:order val="1"/>
          <c:tx>
            <c:v>Hand Calculation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'1990_sedan_depreciation_with_sa'!$B$3:$B$38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</c:numCache>
            </c:numRef>
          </c:xVal>
          <c:yVal>
            <c:numRef>
              <c:f>'1990_sedan_depreciation_with_sa'!$D$3:$D$38</c:f>
              <c:numCache>
                <c:formatCode>General</c:formatCode>
                <c:ptCount val="36"/>
                <c:pt idx="0">
                  <c:v>18443.554649580194</c:v>
                </c:pt>
                <c:pt idx="1">
                  <c:v>15787.656500022336</c:v>
                </c:pt>
                <c:pt idx="2">
                  <c:v>13586.031026107163</c:v>
                </c:pt>
                <c:pt idx="3">
                  <c:v>11760.978085654928</c:v>
                </c:pt>
                <c:pt idx="4">
                  <c:v>10248.087598641207</c:v>
                </c:pt>
                <c:pt idx="5">
                  <c:v>8993.9663756538557</c:v>
                </c:pt>
                <c:pt idx="6">
                  <c:v>7954.3537563347518</c:v>
                </c:pt>
                <c:pt idx="7">
                  <c:v>7092.5595545963861</c:v>
                </c:pt>
                <c:pt idx="8">
                  <c:v>6378.1691823091651</c:v>
                </c:pt>
                <c:pt idx="9">
                  <c:v>5785.9702524634831</c:v>
                </c:pt>
                <c:pt idx="10">
                  <c:v>5295.0627793020558</c:v>
                </c:pt>
                <c:pt idx="11">
                  <c:v>4888.1215724536478</c:v>
                </c:pt>
                <c:pt idx="12">
                  <c:v>4550.7847933560042</c:v>
                </c:pt>
                <c:pt idx="13">
                  <c:v>4271.1470947968537</c:v>
                </c:pt>
                <c:pt idx="14">
                  <c:v>4039.3394553671064</c:v>
                </c:pt>
                <c:pt idx="15">
                  <c:v>3847.1808802720352</c:v>
                </c:pt>
                <c:pt idx="16">
                  <c:v>3687.8896762659706</c:v>
                </c:pt>
                <c:pt idx="17">
                  <c:v>3555.8441109762193</c:v>
                </c:pt>
                <c:pt idx="18">
                  <c:v>3446.3840097641896</c:v>
                </c:pt>
                <c:pt idx="19">
                  <c:v>3355.6462880462632</c:v>
                </c:pt>
                <c:pt idx="20">
                  <c:v>3280.4286146530003</c:v>
                </c:pt>
                <c:pt idx="21">
                  <c:v>3218.076394610674</c:v>
                </c:pt>
                <c:pt idx="22">
                  <c:v>3166.3890827221503</c:v>
                </c:pt>
                <c:pt idx="23">
                  <c:v>3123.5425215500222</c:v>
                </c:pt>
                <c:pt idx="24">
                  <c:v>3088.0245629408319</c:v>
                </c:pt>
                <c:pt idx="25">
                  <c:v>3058.5817010342198</c:v>
                </c:pt>
                <c:pt idx="26">
                  <c:v>3034.1748333200508</c:v>
                </c:pt>
                <c:pt idx="27">
                  <c:v>3013.9425884551879</c:v>
                </c:pt>
                <c:pt idx="28">
                  <c:v>2997.1709265989575</c:v>
                </c:pt>
                <c:pt idx="29">
                  <c:v>2983.2679393971648</c:v>
                </c:pt>
                <c:pt idx="30">
                  <c:v>2971.7429602513794</c:v>
                </c:pt>
                <c:pt idx="31">
                  <c:v>2962.1892476295584</c:v>
                </c:pt>
                <c:pt idx="32">
                  <c:v>2954.2696302744398</c:v>
                </c:pt>
                <c:pt idx="33">
                  <c:v>2947.7046076979559</c:v>
                </c:pt>
                <c:pt idx="34">
                  <c:v>2942.2624860022793</c:v>
                </c:pt>
                <c:pt idx="35">
                  <c:v>2937.751200899218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E07-4AFA-91DE-7D68613D7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0537776"/>
        <c:axId val="2050535376"/>
      </c:scatterChart>
      <c:valAx>
        <c:axId val="2050537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0535376"/>
        <c:crosses val="autoZero"/>
        <c:crossBetween val="midCat"/>
      </c:valAx>
      <c:valAx>
        <c:axId val="205053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0537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7</xdr:row>
      <xdr:rowOff>138112</xdr:rowOff>
    </xdr:from>
    <xdr:to>
      <xdr:col>21</xdr:col>
      <xdr:colOff>361950</xdr:colOff>
      <xdr:row>22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0B1378-9360-E66D-8AFD-9A95A7E75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1C3C5-0431-4884-8DED-34F3E9C4CCFE}">
  <dimension ref="A1:M39"/>
  <sheetViews>
    <sheetView tabSelected="1" topLeftCell="A12" workbookViewId="0">
      <selection activeCell="M25" sqref="M25"/>
    </sheetView>
  </sheetViews>
  <sheetFormatPr defaultRowHeight="15" x14ac:dyDescent="0.25"/>
  <cols>
    <col min="1" max="1" width="13.42578125" customWidth="1"/>
    <col min="2" max="2" width="10.5703125" customWidth="1"/>
    <col min="3" max="3" width="16" style="1" customWidth="1"/>
    <col min="6" max="6" width="9.140625" style="1"/>
    <col min="9" max="9" width="9.140625" style="1"/>
    <col min="11" max="12" width="12.140625" customWidth="1"/>
    <col min="13" max="13" width="11.42578125" customWidth="1"/>
  </cols>
  <sheetData>
    <row r="1" spans="1:13" ht="17.25" x14ac:dyDescent="0.3">
      <c r="A1" s="5" t="s">
        <v>6</v>
      </c>
      <c r="B1" s="5"/>
      <c r="C1" s="5"/>
      <c r="D1" s="5" t="s">
        <v>7</v>
      </c>
      <c r="E1" s="5"/>
      <c r="F1" s="5"/>
      <c r="G1" s="5" t="s">
        <v>8</v>
      </c>
      <c r="H1" s="5"/>
      <c r="I1" s="5"/>
    </row>
    <row r="2" spans="1:13" x14ac:dyDescent="0.25">
      <c r="A2" s="2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3" t="s">
        <v>5</v>
      </c>
      <c r="G2" s="2" t="s">
        <v>3</v>
      </c>
      <c r="H2" s="2" t="s">
        <v>4</v>
      </c>
      <c r="I2" s="3" t="s">
        <v>5</v>
      </c>
      <c r="K2" s="6" t="s">
        <v>12</v>
      </c>
      <c r="L2" s="6"/>
    </row>
    <row r="3" spans="1:13" x14ac:dyDescent="0.25">
      <c r="A3">
        <v>1990</v>
      </c>
      <c r="B3">
        <v>0</v>
      </c>
      <c r="C3" s="1">
        <v>18501.330000000002</v>
      </c>
      <c r="D3">
        <f>$L$3*$L$4^B3+$L$5</f>
        <v>18443.554649580194</v>
      </c>
      <c r="E3">
        <f>C3-D3</f>
        <v>57.775350419808092</v>
      </c>
      <c r="F3" s="1">
        <f>E3^2</f>
        <v>3337.991116131619</v>
      </c>
      <c r="G3">
        <f>10244*EXP(-0.046*B3)</f>
        <v>10244</v>
      </c>
      <c r="H3">
        <f>G3-C3</f>
        <v>-8257.3300000000017</v>
      </c>
      <c r="I3" s="1">
        <f>H3^2</f>
        <v>68183498.72890003</v>
      </c>
      <c r="K3" s="4" t="s">
        <v>9</v>
      </c>
      <c r="L3" s="4">
        <v>15527.667321934945</v>
      </c>
    </row>
    <row r="4" spans="1:13" x14ac:dyDescent="0.25">
      <c r="A4">
        <v>1991</v>
      </c>
      <c r="B4">
        <v>1</v>
      </c>
      <c r="C4" s="1">
        <v>16140.41</v>
      </c>
      <c r="D4">
        <f t="shared" ref="D4:D39" si="0">$L$3*$L$4^B4+$L$5</f>
        <v>15787.656500022336</v>
      </c>
      <c r="E4">
        <f t="shared" ref="E4:E38" si="1">C4-D4</f>
        <v>352.75349997766352</v>
      </c>
      <c r="F4" s="1">
        <f t="shared" ref="F4:F38" si="2">E4^2</f>
        <v>124435.03174649146</v>
      </c>
      <c r="G4">
        <f t="shared" ref="G4:G39" si="3">10244*EXP(-0.046*B4)</f>
        <v>9783.4498606816815</v>
      </c>
      <c r="H4">
        <f t="shared" ref="H4:H38" si="4">G4-C4</f>
        <v>-6356.9601393183184</v>
      </c>
      <c r="I4" s="1">
        <f t="shared" ref="I4:I38" si="5">H4^2</f>
        <v>40410942.212881975</v>
      </c>
      <c r="K4" s="4" t="s">
        <v>10</v>
      </c>
      <c r="L4" s="4">
        <v>0.82895704200166376</v>
      </c>
    </row>
    <row r="5" spans="1:13" x14ac:dyDescent="0.25">
      <c r="A5">
        <v>1992</v>
      </c>
      <c r="B5">
        <v>2</v>
      </c>
      <c r="C5" s="1">
        <v>13461.2</v>
      </c>
      <c r="D5">
        <f t="shared" si="0"/>
        <v>13586.031026107163</v>
      </c>
      <c r="E5">
        <f t="shared" si="1"/>
        <v>-124.83102610716196</v>
      </c>
      <c r="F5" s="1">
        <f t="shared" si="2"/>
        <v>15582.785078966952</v>
      </c>
      <c r="G5">
        <f t="shared" si="3"/>
        <v>9343.6051519399061</v>
      </c>
      <c r="H5">
        <f t="shared" si="4"/>
        <v>-4117.5948480600946</v>
      </c>
      <c r="I5" s="1">
        <f t="shared" si="5"/>
        <v>16954587.332771033</v>
      </c>
      <c r="K5" s="4" t="s">
        <v>11</v>
      </c>
      <c r="L5" s="4">
        <v>2915.8873276452487</v>
      </c>
    </row>
    <row r="6" spans="1:13" x14ac:dyDescent="0.25">
      <c r="A6">
        <v>1993</v>
      </c>
      <c r="B6">
        <v>3</v>
      </c>
      <c r="C6" s="1">
        <v>11255.53</v>
      </c>
      <c r="D6">
        <f t="shared" si="0"/>
        <v>11760.978085654928</v>
      </c>
      <c r="E6">
        <f t="shared" si="1"/>
        <v>-505.44808565492713</v>
      </c>
      <c r="F6" s="1">
        <f t="shared" si="2"/>
        <v>255477.76729223054</v>
      </c>
      <c r="G6">
        <f t="shared" si="3"/>
        <v>8923.5349982439584</v>
      </c>
      <c r="H6">
        <f t="shared" si="4"/>
        <v>-2331.9950017560423</v>
      </c>
      <c r="I6" s="1">
        <f t="shared" si="5"/>
        <v>5438200.6882151635</v>
      </c>
    </row>
    <row r="7" spans="1:13" x14ac:dyDescent="0.25">
      <c r="A7">
        <v>1994</v>
      </c>
      <c r="B7">
        <v>4</v>
      </c>
      <c r="C7" s="1">
        <v>10087.16</v>
      </c>
      <c r="D7">
        <f t="shared" si="0"/>
        <v>10248.087598641207</v>
      </c>
      <c r="E7">
        <f t="shared" si="1"/>
        <v>-160.92759864120671</v>
      </c>
      <c r="F7" s="1">
        <f t="shared" si="2"/>
        <v>25897.692004425317</v>
      </c>
      <c r="G7">
        <f t="shared" si="3"/>
        <v>8522.3503744004247</v>
      </c>
      <c r="H7">
        <f t="shared" si="4"/>
        <v>-1564.8096255995752</v>
      </c>
      <c r="I7" s="1">
        <f t="shared" si="5"/>
        <v>2448629.1643690825</v>
      </c>
      <c r="L7" s="4" t="s">
        <v>14</v>
      </c>
      <c r="M7" s="4" t="s">
        <v>15</v>
      </c>
    </row>
    <row r="8" spans="1:13" x14ac:dyDescent="0.25">
      <c r="A8">
        <v>1995</v>
      </c>
      <c r="B8">
        <v>5</v>
      </c>
      <c r="C8" s="1">
        <v>8593.5</v>
      </c>
      <c r="D8">
        <f t="shared" si="0"/>
        <v>8993.9663756538557</v>
      </c>
      <c r="E8">
        <f t="shared" si="1"/>
        <v>-400.46637565385572</v>
      </c>
      <c r="F8" s="1">
        <f t="shared" si="2"/>
        <v>160373.31802933509</v>
      </c>
      <c r="G8">
        <f t="shared" si="3"/>
        <v>8139.2022240441538</v>
      </c>
      <c r="H8">
        <f t="shared" si="4"/>
        <v>-454.29777595584619</v>
      </c>
      <c r="I8" s="1">
        <f t="shared" si="5"/>
        <v>206386.46923842822</v>
      </c>
      <c r="K8" s="4" t="s">
        <v>13</v>
      </c>
      <c r="L8" s="4">
        <f>SUM(F3:F38)</f>
        <v>1660949.8685779534</v>
      </c>
      <c r="M8" s="4">
        <f>SUM(I3:I38)</f>
        <v>155129138.7414166</v>
      </c>
    </row>
    <row r="9" spans="1:13" x14ac:dyDescent="0.25">
      <c r="A9">
        <v>1996</v>
      </c>
      <c r="B9">
        <v>6</v>
      </c>
      <c r="C9" s="1">
        <v>8094.88</v>
      </c>
      <c r="D9">
        <f t="shared" si="0"/>
        <v>7954.3537563347518</v>
      </c>
      <c r="E9">
        <f t="shared" si="1"/>
        <v>140.52624366524833</v>
      </c>
      <c r="F9" s="1">
        <f t="shared" si="2"/>
        <v>19747.625158664745</v>
      </c>
      <c r="G9">
        <f t="shared" si="3"/>
        <v>7773.279662718156</v>
      </c>
      <c r="H9">
        <f t="shared" si="4"/>
        <v>-321.60033728184408</v>
      </c>
      <c r="I9" s="1">
        <f t="shared" si="5"/>
        <v>103426.77693979588</v>
      </c>
    </row>
    <row r="10" spans="1:13" x14ac:dyDescent="0.25">
      <c r="A10">
        <v>1997</v>
      </c>
      <c r="B10">
        <v>7</v>
      </c>
      <c r="C10" s="1">
        <v>7745.34</v>
      </c>
      <c r="D10">
        <f t="shared" si="0"/>
        <v>7092.5595545963861</v>
      </c>
      <c r="E10">
        <f t="shared" si="1"/>
        <v>652.78044540361407</v>
      </c>
      <c r="F10" s="1">
        <f t="shared" si="2"/>
        <v>426122.30990134075</v>
      </c>
      <c r="G10">
        <f t="shared" si="3"/>
        <v>7423.8082617395257</v>
      </c>
      <c r="H10">
        <f t="shared" si="4"/>
        <v>-321.53173826047441</v>
      </c>
      <c r="I10" s="1">
        <f t="shared" si="5"/>
        <v>103382.65870880222</v>
      </c>
    </row>
    <row r="11" spans="1:13" x14ac:dyDescent="0.25">
      <c r="A11">
        <v>1998</v>
      </c>
      <c r="B11">
        <v>8</v>
      </c>
      <c r="C11" s="1">
        <v>6314.12</v>
      </c>
      <c r="D11">
        <f t="shared" si="0"/>
        <v>6378.1691823091651</v>
      </c>
      <c r="E11">
        <f t="shared" si="1"/>
        <v>-64.04918230916519</v>
      </c>
      <c r="F11" s="1">
        <f t="shared" si="2"/>
        <v>4102.2977544726791</v>
      </c>
      <c r="G11">
        <f t="shared" si="3"/>
        <v>7090.0484092193537</v>
      </c>
      <c r="H11">
        <f t="shared" si="4"/>
        <v>775.92840921935385</v>
      </c>
      <c r="I11" s="1">
        <f t="shared" si="5"/>
        <v>602064.89623367705</v>
      </c>
    </row>
    <row r="12" spans="1:13" x14ac:dyDescent="0.25">
      <c r="A12">
        <v>1999</v>
      </c>
      <c r="B12">
        <v>9</v>
      </c>
      <c r="C12" s="1">
        <v>5696.63</v>
      </c>
      <c r="D12">
        <f t="shared" si="0"/>
        <v>5785.9702524634831</v>
      </c>
      <c r="E12">
        <f t="shared" si="1"/>
        <v>-89.340252463483012</v>
      </c>
      <c r="F12" s="1">
        <f t="shared" si="2"/>
        <v>7981.6807102388821</v>
      </c>
      <c r="G12">
        <f t="shared" si="3"/>
        <v>6771.2937447680079</v>
      </c>
      <c r="H12">
        <f t="shared" si="4"/>
        <v>1074.6637447680077</v>
      </c>
      <c r="I12" s="1">
        <f t="shared" si="5"/>
        <v>1154902.1643187976</v>
      </c>
    </row>
    <row r="13" spans="1:13" x14ac:dyDescent="0.25">
      <c r="A13">
        <v>2000</v>
      </c>
      <c r="B13">
        <v>10</v>
      </c>
      <c r="C13" s="1">
        <v>5549.15</v>
      </c>
      <c r="D13">
        <f t="shared" si="0"/>
        <v>5295.0627793020558</v>
      </c>
      <c r="E13">
        <f t="shared" si="1"/>
        <v>254.08722069794385</v>
      </c>
      <c r="F13" s="1">
        <f t="shared" si="2"/>
        <v>64560.315722005624</v>
      </c>
      <c r="G13">
        <f t="shared" si="3"/>
        <v>6466.8696645729497</v>
      </c>
      <c r="H13">
        <f t="shared" si="4"/>
        <v>917.71966457295002</v>
      </c>
      <c r="I13" s="1">
        <f t="shared" si="5"/>
        <v>842209.38274388795</v>
      </c>
    </row>
    <row r="14" spans="1:13" x14ac:dyDescent="0.25">
      <c r="A14">
        <v>2001</v>
      </c>
      <c r="B14">
        <v>11</v>
      </c>
      <c r="C14" s="1">
        <v>5092.42</v>
      </c>
      <c r="D14">
        <f t="shared" si="0"/>
        <v>4888.1215724536478</v>
      </c>
      <c r="E14">
        <f t="shared" si="1"/>
        <v>204.29842754635229</v>
      </c>
      <c r="F14" s="1">
        <f t="shared" si="2"/>
        <v>41737.847497912153</v>
      </c>
      <c r="G14">
        <f t="shared" si="3"/>
        <v>6176.1318936853586</v>
      </c>
      <c r="H14">
        <f t="shared" si="4"/>
        <v>1083.7118936853585</v>
      </c>
      <c r="I14" s="1">
        <f t="shared" si="5"/>
        <v>1174431.4685151058</v>
      </c>
    </row>
    <row r="15" spans="1:13" x14ac:dyDescent="0.25">
      <c r="A15">
        <v>2002</v>
      </c>
      <c r="B15">
        <v>12</v>
      </c>
      <c r="C15" s="1">
        <v>4683.09</v>
      </c>
      <c r="D15">
        <f t="shared" si="0"/>
        <v>4550.7847933560042</v>
      </c>
      <c r="E15">
        <f t="shared" si="1"/>
        <v>132.30520664399592</v>
      </c>
      <c r="F15" s="1">
        <f t="shared" si="2"/>
        <v>17504.66770511046</v>
      </c>
      <c r="G15">
        <f t="shared" si="3"/>
        <v>5898.465122493918</v>
      </c>
      <c r="H15">
        <f t="shared" si="4"/>
        <v>1215.3751224939178</v>
      </c>
      <c r="I15" s="1">
        <f t="shared" si="5"/>
        <v>1477136.6883771059</v>
      </c>
    </row>
    <row r="16" spans="1:13" x14ac:dyDescent="0.25">
      <c r="A16">
        <v>2003</v>
      </c>
      <c r="B16">
        <v>13</v>
      </c>
      <c r="C16" s="1">
        <v>4158.8</v>
      </c>
      <c r="D16">
        <f t="shared" si="0"/>
        <v>4271.1470947968537</v>
      </c>
      <c r="E16">
        <f t="shared" si="1"/>
        <v>-112.34709479685353</v>
      </c>
      <c r="F16" s="1">
        <f t="shared" si="2"/>
        <v>12621.869709293192</v>
      </c>
      <c r="G16">
        <f t="shared" si="3"/>
        <v>5633.2817045000866</v>
      </c>
      <c r="H16">
        <f t="shared" si="4"/>
        <v>1474.4817045000864</v>
      </c>
      <c r="I16" s="1">
        <f t="shared" si="5"/>
        <v>2174096.2969054799</v>
      </c>
    </row>
    <row r="17" spans="1:9" x14ac:dyDescent="0.25">
      <c r="A17">
        <v>2004</v>
      </c>
      <c r="B17">
        <v>14</v>
      </c>
      <c r="C17" s="1">
        <v>4134.9799999999996</v>
      </c>
      <c r="D17">
        <f t="shared" si="0"/>
        <v>4039.3394553671064</v>
      </c>
      <c r="E17">
        <f t="shared" si="1"/>
        <v>95.640544632893125</v>
      </c>
      <c r="F17" s="1">
        <f t="shared" si="2"/>
        <v>9147.1137776764226</v>
      </c>
      <c r="G17">
        <f t="shared" si="3"/>
        <v>5380.0204126388153</v>
      </c>
      <c r="H17">
        <f t="shared" si="4"/>
        <v>1245.0404126388157</v>
      </c>
      <c r="I17" s="1">
        <f t="shared" si="5"/>
        <v>1550125.6291038324</v>
      </c>
    </row>
    <row r="18" spans="1:9" x14ac:dyDescent="0.25">
      <c r="A18">
        <v>2005</v>
      </c>
      <c r="B18">
        <v>15</v>
      </c>
      <c r="C18" s="1">
        <v>4091.15</v>
      </c>
      <c r="D18">
        <f t="shared" si="0"/>
        <v>3847.1808802720352</v>
      </c>
      <c r="E18">
        <f t="shared" si="1"/>
        <v>243.96911972796488</v>
      </c>
      <c r="F18" s="1">
        <f t="shared" si="2"/>
        <v>59520.931380838061</v>
      </c>
      <c r="G18">
        <f t="shared" si="3"/>
        <v>5138.145251512673</v>
      </c>
      <c r="H18">
        <f t="shared" si="4"/>
        <v>1046.9952515126729</v>
      </c>
      <c r="I18" s="1">
        <f t="shared" si="5"/>
        <v>1096199.0566900852</v>
      </c>
    </row>
    <row r="19" spans="1:9" x14ac:dyDescent="0.25">
      <c r="A19">
        <v>2006</v>
      </c>
      <c r="B19">
        <v>16</v>
      </c>
      <c r="C19" s="1">
        <v>3521.24</v>
      </c>
      <c r="D19">
        <f t="shared" si="0"/>
        <v>3687.8896762659706</v>
      </c>
      <c r="E19">
        <f t="shared" si="1"/>
        <v>-166.64967626597081</v>
      </c>
      <c r="F19" s="1">
        <f t="shared" si="2"/>
        <v>27772.114599552875</v>
      </c>
      <c r="G19">
        <f t="shared" si="3"/>
        <v>4907.1443230255663</v>
      </c>
      <c r="H19">
        <f t="shared" si="4"/>
        <v>1385.9043230255666</v>
      </c>
      <c r="I19" s="1">
        <f t="shared" si="5"/>
        <v>1920730.792580954</v>
      </c>
    </row>
    <row r="20" spans="1:9" x14ac:dyDescent="0.25">
      <c r="A20">
        <v>2007</v>
      </c>
      <c r="B20">
        <v>17</v>
      </c>
      <c r="C20" s="1">
        <v>3566.06</v>
      </c>
      <c r="D20">
        <f t="shared" si="0"/>
        <v>3555.8441109762193</v>
      </c>
      <c r="E20">
        <f t="shared" si="1"/>
        <v>10.215889023780619</v>
      </c>
      <c r="F20" s="1">
        <f t="shared" si="2"/>
        <v>104.36438854620133</v>
      </c>
      <c r="G20">
        <f t="shared" si="3"/>
        <v>4686.5287430153621</v>
      </c>
      <c r="H20">
        <f t="shared" si="4"/>
        <v>1120.4687430153622</v>
      </c>
      <c r="I20" s="1">
        <f t="shared" si="5"/>
        <v>1255450.2040744256</v>
      </c>
    </row>
    <row r="21" spans="1:9" x14ac:dyDescent="0.25">
      <c r="A21">
        <v>2008</v>
      </c>
      <c r="B21">
        <v>18</v>
      </c>
      <c r="C21" s="1">
        <v>3194.7</v>
      </c>
      <c r="D21">
        <f t="shared" si="0"/>
        <v>3446.3840097641896</v>
      </c>
      <c r="E21">
        <f t="shared" si="1"/>
        <v>-251.6840097641898</v>
      </c>
      <c r="F21" s="1">
        <f t="shared" si="2"/>
        <v>63344.840770980787</v>
      </c>
      <c r="G21">
        <f t="shared" si="3"/>
        <v>4475.8316065925756</v>
      </c>
      <c r="H21">
        <f t="shared" si="4"/>
        <v>1281.1316065925757</v>
      </c>
      <c r="I21" s="1">
        <f t="shared" si="5"/>
        <v>1641298.1934104743</v>
      </c>
    </row>
    <row r="22" spans="1:9" x14ac:dyDescent="0.25">
      <c r="A22">
        <v>2009</v>
      </c>
      <c r="B22">
        <v>19</v>
      </c>
      <c r="C22" s="1">
        <v>3221.37</v>
      </c>
      <c r="D22">
        <f t="shared" si="0"/>
        <v>3355.6462880462632</v>
      </c>
      <c r="E22">
        <f t="shared" si="1"/>
        <v>-134.27628804626329</v>
      </c>
      <c r="F22" s="1">
        <f t="shared" si="2"/>
        <v>18030.12153148307</v>
      </c>
      <c r="G22">
        <f t="shared" si="3"/>
        <v>4274.6069999953925</v>
      </c>
      <c r="H22">
        <f t="shared" si="4"/>
        <v>1053.2369999953926</v>
      </c>
      <c r="I22" s="1">
        <f t="shared" si="5"/>
        <v>1109308.1781592946</v>
      </c>
    </row>
    <row r="23" spans="1:9" x14ac:dyDescent="0.25">
      <c r="A23">
        <v>2010</v>
      </c>
      <c r="B23">
        <v>20</v>
      </c>
      <c r="C23" s="1">
        <v>3055.66</v>
      </c>
      <c r="D23">
        <f t="shared" si="0"/>
        <v>3280.4286146530003</v>
      </c>
      <c r="E23">
        <f t="shared" si="1"/>
        <v>-224.76861465300044</v>
      </c>
      <c r="F23" s="1">
        <f t="shared" si="2"/>
        <v>50520.930133029004</v>
      </c>
      <c r="G23">
        <f t="shared" si="3"/>
        <v>4082.4290568697634</v>
      </c>
      <c r="H23">
        <f t="shared" si="4"/>
        <v>1026.7690568697635</v>
      </c>
      <c r="I23" s="1">
        <f t="shared" si="5"/>
        <v>1054254.6961452237</v>
      </c>
    </row>
    <row r="24" spans="1:9" x14ac:dyDescent="0.25">
      <c r="A24">
        <v>2011</v>
      </c>
      <c r="B24">
        <v>21</v>
      </c>
      <c r="C24" s="1">
        <v>3270.09</v>
      </c>
      <c r="D24">
        <f t="shared" si="0"/>
        <v>3218.076394610674</v>
      </c>
      <c r="E24">
        <f t="shared" si="1"/>
        <v>52.013605389326131</v>
      </c>
      <c r="F24" s="1">
        <f t="shared" si="2"/>
        <v>2705.4151455965361</v>
      </c>
      <c r="G24">
        <f t="shared" si="3"/>
        <v>3898.8910569772875</v>
      </c>
      <c r="H24">
        <f t="shared" si="4"/>
        <v>628.80105697728732</v>
      </c>
      <c r="I24" s="1">
        <f t="shared" si="5"/>
        <v>395390.76925575372</v>
      </c>
    </row>
    <row r="25" spans="1:9" x14ac:dyDescent="0.25">
      <c r="A25">
        <v>2012</v>
      </c>
      <c r="B25">
        <v>22</v>
      </c>
      <c r="C25" s="1">
        <v>3047.4</v>
      </c>
      <c r="D25">
        <f t="shared" si="0"/>
        <v>3166.3890827221503</v>
      </c>
      <c r="E25">
        <f t="shared" si="1"/>
        <v>-118.98908272215021</v>
      </c>
      <c r="F25" s="1">
        <f t="shared" si="2"/>
        <v>14158.401807058706</v>
      </c>
      <c r="G25">
        <f t="shared" si="3"/>
        <v>3723.6045654234176</v>
      </c>
      <c r="H25">
        <f t="shared" si="4"/>
        <v>676.20456542341753</v>
      </c>
      <c r="I25" s="1">
        <f t="shared" si="5"/>
        <v>457252.61429947295</v>
      </c>
    </row>
    <row r="26" spans="1:9" x14ac:dyDescent="0.25">
      <c r="A26">
        <v>2013</v>
      </c>
      <c r="B26">
        <v>23</v>
      </c>
      <c r="C26" s="1">
        <v>3257.53</v>
      </c>
      <c r="D26">
        <f t="shared" si="0"/>
        <v>3123.5425215500222</v>
      </c>
      <c r="E26">
        <f t="shared" si="1"/>
        <v>133.98747844997797</v>
      </c>
      <c r="F26" s="1">
        <f t="shared" si="2"/>
        <v>17952.64438138331</v>
      </c>
      <c r="G26">
        <f t="shared" si="3"/>
        <v>3556.1986105842839</v>
      </c>
      <c r="H26">
        <f t="shared" si="4"/>
        <v>298.66861058428367</v>
      </c>
      <c r="I26" s="1">
        <f t="shared" si="5"/>
        <v>89202.938948346477</v>
      </c>
    </row>
    <row r="27" spans="1:9" x14ac:dyDescent="0.25">
      <c r="A27">
        <v>2014</v>
      </c>
      <c r="B27">
        <v>24</v>
      </c>
      <c r="C27" s="1">
        <v>3202.27</v>
      </c>
      <c r="D27">
        <f t="shared" si="0"/>
        <v>3088.0245629408319</v>
      </c>
      <c r="E27">
        <f t="shared" si="1"/>
        <v>114.24543705916813</v>
      </c>
      <c r="F27" s="1">
        <f t="shared" si="2"/>
        <v>13052.019888840347</v>
      </c>
      <c r="G27">
        <f t="shared" si="3"/>
        <v>3396.3188989923078</v>
      </c>
      <c r="H27">
        <f t="shared" si="4"/>
        <v>194.04889899230784</v>
      </c>
      <c r="I27" s="1">
        <f t="shared" si="5"/>
        <v>37654.975200126893</v>
      </c>
    </row>
    <row r="28" spans="1:9" x14ac:dyDescent="0.25">
      <c r="A28">
        <v>2015</v>
      </c>
      <c r="B28">
        <v>25</v>
      </c>
      <c r="C28" s="1">
        <v>3117.3</v>
      </c>
      <c r="D28">
        <f t="shared" si="0"/>
        <v>3058.5817010342198</v>
      </c>
      <c r="E28">
        <f t="shared" si="1"/>
        <v>58.718298965780377</v>
      </c>
      <c r="F28" s="1">
        <f t="shared" si="2"/>
        <v>3447.8386334347651</v>
      </c>
      <c r="G28">
        <f t="shared" si="3"/>
        <v>3243.6270655190219</v>
      </c>
      <c r="H28">
        <f t="shared" si="4"/>
        <v>126.32706551902174</v>
      </c>
      <c r="I28" s="1">
        <f t="shared" si="5"/>
        <v>15958.527482647212</v>
      </c>
    </row>
    <row r="29" spans="1:9" x14ac:dyDescent="0.25">
      <c r="A29">
        <v>2016</v>
      </c>
      <c r="B29">
        <v>26</v>
      </c>
      <c r="C29" s="1">
        <v>2726.06</v>
      </c>
      <c r="D29">
        <f t="shared" si="0"/>
        <v>3034.1748333200508</v>
      </c>
      <c r="E29">
        <f t="shared" si="1"/>
        <v>-308.11483332005082</v>
      </c>
      <c r="F29" s="1">
        <f t="shared" si="2"/>
        <v>94934.750511842693</v>
      </c>
      <c r="G29">
        <f t="shared" si="3"/>
        <v>3097.7999572681961</v>
      </c>
      <c r="H29">
        <f t="shared" si="4"/>
        <v>371.73995726819612</v>
      </c>
      <c r="I29" s="1">
        <f t="shared" si="5"/>
        <v>138190.59582976028</v>
      </c>
    </row>
    <row r="30" spans="1:9" x14ac:dyDescent="0.25">
      <c r="A30">
        <v>2017</v>
      </c>
      <c r="B30">
        <v>27</v>
      </c>
      <c r="C30" s="1">
        <v>3017.18</v>
      </c>
      <c r="D30">
        <f t="shared" si="0"/>
        <v>3013.9425884551879</v>
      </c>
      <c r="E30">
        <f t="shared" si="1"/>
        <v>3.2374115448119483</v>
      </c>
      <c r="F30" s="1">
        <f t="shared" si="2"/>
        <v>10.480833510481686</v>
      </c>
      <c r="G30">
        <f t="shared" si="3"/>
        <v>2958.5289496637297</v>
      </c>
      <c r="H30">
        <f t="shared" si="4"/>
        <v>-58.651050336270146</v>
      </c>
      <c r="I30" s="1">
        <f t="shared" si="5"/>
        <v>3439.9457055476942</v>
      </c>
    </row>
    <row r="31" spans="1:9" x14ac:dyDescent="0.25">
      <c r="A31">
        <v>2018</v>
      </c>
      <c r="B31">
        <v>28</v>
      </c>
      <c r="C31" s="1">
        <v>3076.53</v>
      </c>
      <c r="D31">
        <f t="shared" si="0"/>
        <v>2997.1709265989575</v>
      </c>
      <c r="E31">
        <f t="shared" si="1"/>
        <v>79.359073401042679</v>
      </c>
      <c r="F31" s="1">
        <f t="shared" si="2"/>
        <v>6297.8625310720799</v>
      </c>
      <c r="G31">
        <f t="shared" si="3"/>
        <v>2825.5192932848822</v>
      </c>
      <c r="H31">
        <f t="shared" si="4"/>
        <v>-251.01070671511798</v>
      </c>
      <c r="I31" s="1">
        <f t="shared" si="5"/>
        <v>63006.374885622972</v>
      </c>
    </row>
    <row r="32" spans="1:9" x14ac:dyDescent="0.25">
      <c r="A32">
        <v>2019</v>
      </c>
      <c r="B32">
        <v>29</v>
      </c>
      <c r="C32" s="1">
        <v>3087.23</v>
      </c>
      <c r="D32">
        <f t="shared" si="0"/>
        <v>2983.2679393971648</v>
      </c>
      <c r="E32">
        <f t="shared" si="1"/>
        <v>103.96206060283521</v>
      </c>
      <c r="F32" s="1">
        <f t="shared" si="2"/>
        <v>10808.110044787582</v>
      </c>
      <c r="G32">
        <f t="shared" si="3"/>
        <v>2698.4894900665149</v>
      </c>
      <c r="H32">
        <f t="shared" si="4"/>
        <v>-388.7405099334851</v>
      </c>
      <c r="I32" s="1">
        <f t="shared" si="5"/>
        <v>151119.18406334604</v>
      </c>
    </row>
    <row r="33" spans="1:9" x14ac:dyDescent="0.25">
      <c r="A33">
        <v>2020</v>
      </c>
      <c r="B33">
        <v>30</v>
      </c>
      <c r="C33" s="1">
        <v>2823.06</v>
      </c>
      <c r="D33">
        <f t="shared" si="0"/>
        <v>2971.7429602513794</v>
      </c>
      <c r="E33">
        <f t="shared" si="1"/>
        <v>-148.68296025137943</v>
      </c>
      <c r="F33" s="1">
        <f t="shared" si="2"/>
        <v>22106.622669113276</v>
      </c>
      <c r="G33">
        <f t="shared" si="3"/>
        <v>2577.1706975441457</v>
      </c>
      <c r="H33">
        <f t="shared" si="4"/>
        <v>-245.88930245585425</v>
      </c>
      <c r="I33" s="1">
        <f t="shared" si="5"/>
        <v>60461.549062226572</v>
      </c>
    </row>
    <row r="34" spans="1:9" x14ac:dyDescent="0.25">
      <c r="A34">
        <v>2021</v>
      </c>
      <c r="B34">
        <v>31</v>
      </c>
      <c r="C34" s="1">
        <v>2975.02</v>
      </c>
      <c r="D34">
        <f t="shared" si="0"/>
        <v>2962.1892476295584</v>
      </c>
      <c r="E34">
        <f t="shared" si="1"/>
        <v>12.830752370441587</v>
      </c>
      <c r="F34" s="1">
        <f t="shared" si="2"/>
        <v>164.62820639159241</v>
      </c>
      <c r="G34">
        <f t="shared" si="3"/>
        <v>2461.306159882974</v>
      </c>
      <c r="H34">
        <f t="shared" si="4"/>
        <v>-513.71384011702594</v>
      </c>
      <c r="I34" s="1">
        <f t="shared" si="5"/>
        <v>263901.9095277813</v>
      </c>
    </row>
    <row r="35" spans="1:9" x14ac:dyDescent="0.25">
      <c r="A35">
        <v>2022</v>
      </c>
      <c r="B35">
        <v>32</v>
      </c>
      <c r="C35" s="1">
        <v>2890.77</v>
      </c>
      <c r="D35">
        <f t="shared" si="0"/>
        <v>2954.2696302744398</v>
      </c>
      <c r="E35">
        <f t="shared" si="1"/>
        <v>-63.499630274439824</v>
      </c>
      <c r="F35" s="1">
        <f t="shared" si="2"/>
        <v>4032.2030449905546</v>
      </c>
      <c r="G35">
        <f t="shared" si="3"/>
        <v>2350.6506644867281</v>
      </c>
      <c r="H35">
        <f t="shared" si="4"/>
        <v>-540.11933551327184</v>
      </c>
      <c r="I35" s="1">
        <f t="shared" si="5"/>
        <v>291728.89659529831</v>
      </c>
    </row>
    <row r="36" spans="1:9" x14ac:dyDescent="0.25">
      <c r="A36">
        <v>2023</v>
      </c>
      <c r="B36">
        <v>33</v>
      </c>
      <c r="C36" s="1">
        <v>2910.17</v>
      </c>
      <c r="D36">
        <f t="shared" si="0"/>
        <v>2947.7046076979559</v>
      </c>
      <c r="E36">
        <f t="shared" si="1"/>
        <v>-37.534607697955835</v>
      </c>
      <c r="F36" s="1">
        <f t="shared" si="2"/>
        <v>1408.8467750394454</v>
      </c>
      <c r="G36">
        <f t="shared" si="3"/>
        <v>2244.9700230363119</v>
      </c>
      <c r="H36">
        <f t="shared" si="4"/>
        <v>-665.19997696368819</v>
      </c>
      <c r="I36" s="1">
        <f t="shared" si="5"/>
        <v>442491.0093524913</v>
      </c>
    </row>
    <row r="37" spans="1:9" x14ac:dyDescent="0.25">
      <c r="A37">
        <v>2024</v>
      </c>
      <c r="B37">
        <v>34</v>
      </c>
      <c r="C37" s="1">
        <v>3188.36</v>
      </c>
      <c r="D37">
        <f t="shared" si="0"/>
        <v>2942.2624860022793</v>
      </c>
      <c r="E37">
        <f t="shared" si="1"/>
        <v>246.09751399772085</v>
      </c>
      <c r="F37" s="1">
        <f t="shared" si="2"/>
        <v>60563.98639585841</v>
      </c>
      <c r="G37">
        <f t="shared" si="3"/>
        <v>2144.0405758599331</v>
      </c>
      <c r="H37">
        <f t="shared" si="4"/>
        <v>-1044.319424140067</v>
      </c>
      <c r="I37" s="1">
        <f t="shared" si="5"/>
        <v>1090603.0596362411</v>
      </c>
    </row>
    <row r="38" spans="1:9" x14ac:dyDescent="0.25">
      <c r="A38">
        <v>2025</v>
      </c>
      <c r="B38">
        <v>35</v>
      </c>
      <c r="C38" s="1">
        <v>2900.57</v>
      </c>
      <c r="D38">
        <f t="shared" si="0"/>
        <v>2937.751200899218</v>
      </c>
      <c r="E38">
        <f t="shared" si="1"/>
        <v>-37.181200899217856</v>
      </c>
      <c r="F38" s="1">
        <f t="shared" si="2"/>
        <v>1382.4417003079986</v>
      </c>
      <c r="G38">
        <f t="shared" si="3"/>
        <v>2047.6487185857804</v>
      </c>
      <c r="H38">
        <f t="shared" si="4"/>
        <v>-852.92128141421972</v>
      </c>
      <c r="I38" s="1">
        <f t="shared" si="5"/>
        <v>727474.71228927455</v>
      </c>
    </row>
    <row r="39" spans="1:9" x14ac:dyDescent="0.25">
      <c r="B39">
        <v>36</v>
      </c>
      <c r="D39">
        <f t="shared" si="0"/>
        <v>2934.0115393445585</v>
      </c>
      <c r="G39">
        <f t="shared" si="3"/>
        <v>1955.5904500754664</v>
      </c>
    </row>
  </sheetData>
  <mergeCells count="4">
    <mergeCell ref="A1:C1"/>
    <mergeCell ref="D1:F1"/>
    <mergeCell ref="G1:I1"/>
    <mergeCell ref="K2:L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73BB0A1134164E87317269BC27B64A" ma:contentTypeVersion="14" ma:contentTypeDescription="Create a new document." ma:contentTypeScope="" ma:versionID="77536d1a98435e0e17e5c9a554f4c828">
  <xsd:schema xmlns:xsd="http://www.w3.org/2001/XMLSchema" xmlns:xs="http://www.w3.org/2001/XMLSchema" xmlns:p="http://schemas.microsoft.com/office/2006/metadata/properties" xmlns:ns2="7f21f9ad-9a5a-4c76-afd1-e8f2b1ef66c9" xmlns:ns3="85b2a26b-9d46-45a1-a8e9-5f694d8f886b" targetNamespace="http://schemas.microsoft.com/office/2006/metadata/properties" ma:root="true" ma:fieldsID="0d77cd11e1306944f36bdc88f03d60dc" ns2:_="" ns3:_="">
    <xsd:import namespace="7f21f9ad-9a5a-4c76-afd1-e8f2b1ef66c9"/>
    <xsd:import namespace="85b2a26b-9d46-45a1-a8e9-5f694d8f886b"/>
    <xsd:element name="properties">
      <xsd:complexType>
        <xsd:sequence>
          <xsd:element name="documentManagement">
            <xsd:complexType>
              <xsd:all>
                <xsd:element ref="ns2:Cours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BillingMetadata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1f9ad-9a5a-4c76-afd1-e8f2b1ef66c9" elementFormDefault="qualified">
    <xsd:import namespace="http://schemas.microsoft.com/office/2006/documentManagement/types"/>
    <xsd:import namespace="http://schemas.microsoft.com/office/infopath/2007/PartnerControls"/>
    <xsd:element name="Course" ma:index="8" nillable="true" ma:displayName="Course" ma:format="Dropdown" ma:internalName="Course">
      <xsd:simpleType>
        <xsd:restriction base="dms:Choice">
          <xsd:enumeration value="MA100"/>
          <xsd:enumeration value="MA103"/>
          <xsd:enumeration value="MA104"/>
          <xsd:enumeration value="MA153"/>
          <xsd:enumeration value="MA204"/>
          <xsd:enumeration value="MA205"/>
          <xsd:enumeration value="MA206"/>
          <xsd:enumeration value="MA255"/>
          <xsd:enumeration value="MA256"/>
          <xsd:enumeration value="MA363"/>
          <xsd:enumeration value="MA364"/>
          <xsd:enumeration value="MA365"/>
          <xsd:enumeration value="MA367"/>
          <xsd:enumeration value="MA371"/>
          <xsd:enumeration value="MA372"/>
          <xsd:enumeration value="MA376"/>
          <xsd:enumeration value="MA381"/>
          <xsd:enumeration value="MA383"/>
          <xsd:enumeration value="MA385"/>
          <xsd:enumeration value="MA386"/>
          <xsd:enumeration value="MA387"/>
          <xsd:enumeration value="MA388"/>
          <xsd:enumeration value="MA391"/>
          <xsd:enumeration value="MA394"/>
          <xsd:enumeration value="MA396"/>
          <xsd:enumeration value="MA461"/>
          <xsd:enumeration value="MA462"/>
          <xsd:enumeration value="MA464"/>
          <xsd:enumeration value="MA466"/>
          <xsd:enumeration value="MA476"/>
          <xsd:enumeration value="MA477"/>
          <xsd:enumeration value="MA478"/>
          <xsd:enumeration value="MA481"/>
          <xsd:enumeration value="MA484"/>
          <xsd:enumeration value="MA485"/>
          <xsd:enumeration value="MA486"/>
          <xsd:enumeration value="MA487"/>
          <xsd:enumeration value="MA488"/>
          <xsd:enumeration value="MA490"/>
          <xsd:enumeration value="MA491"/>
          <xsd:enumeration value="MA493"/>
          <xsd:enumeration value="MA49x"/>
          <xsd:enumeration value="MA498"/>
          <xsd:enumeration value="MA499"/>
          <xsd:enumeration value="MAx89"/>
          <xsd:enumeration value="Course Director"/>
          <xsd:enumeration value="Program Director"/>
        </xsd:restriction>
      </xsd:simpleType>
    </xsd:element>
    <xsd:element name="TaxCatchAll" ma:index="18" nillable="true" ma:displayName="Taxonomy Catch All Column" ma:hidden="true" ma:list="{5fb17c24-1e5e-40c2-a284-47af11e8063a}" ma:internalName="TaxCatchAll" ma:showField="CatchAllData" ma:web="7f21f9ad-9a5a-4c76-afd1-e8f2b1ef66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2a26b-9d46-45a1-a8e9-5f694d8f8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362c7eb-5c45-4d0a-8479-4b30401fca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21f9ad-9a5a-4c76-afd1-e8f2b1ef66c9" xsi:nil="true"/>
    <Course xmlns="7f21f9ad-9a5a-4c76-afd1-e8f2b1ef66c9">MA103</Course>
    <lcf76f155ced4ddcb4097134ff3c332f xmlns="85b2a26b-9d46-45a1-a8e9-5f694d8f88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96FC94-B348-4710-A87A-9CF94DA779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6EA9F1-B050-4CD0-8250-6E1D5BD8B1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21f9ad-9a5a-4c76-afd1-e8f2b1ef66c9"/>
    <ds:schemaRef ds:uri="85b2a26b-9d46-45a1-a8e9-5f694d8f88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EA5805-DD2F-41DB-8082-B4B2A17C2619}">
  <ds:schemaRefs>
    <ds:schemaRef ds:uri="http://schemas.microsoft.com/office/2006/metadata/properties"/>
    <ds:schemaRef ds:uri="http://schemas.microsoft.com/office/infopath/2007/PartnerControls"/>
    <ds:schemaRef ds:uri="7f21f9ad-9a5a-4c76-afd1-e8f2b1ef66c9"/>
    <ds:schemaRef ds:uri="85b2a26b-9d46-45a1-a8e9-5f694d8f88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1990_sedan_depreciation_with_sa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Colgan, Stasia MAJ</dc:creator>
  <cp:lastModifiedBy>Kuiper, Patrick K MAJ</cp:lastModifiedBy>
  <dcterms:created xsi:type="dcterms:W3CDTF">2025-09-12T18:38:18Z</dcterms:created>
  <dcterms:modified xsi:type="dcterms:W3CDTF">2025-10-16T20:16:37Z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0x0101003B73BB0A1134164E87317269BC27B64A</vt:lpwstr>
  </property>
  <property fmtid="{D5CDD505-2E9C-101B-9397-08002B2CF9AE}" pid="3" name="MediaServiceImageTags">
    <vt:lpwstr/>
  </property>
</Properties>
</file>